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506" windowWidth="8040" windowHeight="7560" activeTab="0"/>
  </bookViews>
  <sheets>
    <sheet name="Sheet1" sheetId="1" r:id="rId1"/>
  </sheets>
  <definedNames>
    <definedName name="EXTRACT" localSheetId="0">'Sheet1'!$J$59</definedName>
    <definedName name="_xlnm.Print_Area" localSheetId="0">'Sheet1'!$A$1:$J$89</definedName>
  </definedNames>
  <calcPr fullCalcOnLoad="1"/>
</workbook>
</file>

<file path=xl/sharedStrings.xml><?xml version="1.0" encoding="utf-8"?>
<sst xmlns="http://schemas.openxmlformats.org/spreadsheetml/2006/main" count="33" uniqueCount="32">
  <si>
    <t>zsf</t>
  </si>
  <si>
    <t>Vramp (Volts)</t>
  </si>
  <si>
    <t>Vin (Volts)</t>
  </si>
  <si>
    <t>Component Selection: Type III Loop Compensation Calculations</t>
  </si>
  <si>
    <t>L   (μHenries)</t>
  </si>
  <si>
    <t>C   (μFarads)</t>
  </si>
  <si>
    <r>
      <t>f</t>
    </r>
    <r>
      <rPr>
        <sz val="10"/>
        <rFont val="Arial"/>
        <family val="0"/>
      </rPr>
      <t>LC  (kHz)</t>
    </r>
  </si>
  <si>
    <r>
      <t>ESR of output Cap (m</t>
    </r>
    <r>
      <rPr>
        <sz val="10"/>
        <rFont val="Arial"/>
        <family val="2"/>
      </rPr>
      <t>Ω</t>
    </r>
    <r>
      <rPr>
        <sz val="10"/>
        <rFont val="Arial"/>
        <family val="0"/>
      </rPr>
      <t>)</t>
    </r>
  </si>
  <si>
    <r>
      <t>f</t>
    </r>
    <r>
      <rPr>
        <sz val="10"/>
        <rFont val="Arial"/>
        <family val="0"/>
      </rPr>
      <t>ESR  (MHz)</t>
    </r>
  </si>
  <si>
    <t>R1 (kΩ)</t>
  </si>
  <si>
    <t>CZ3 (pF)</t>
  </si>
  <si>
    <r>
      <t>f</t>
    </r>
    <r>
      <rPr>
        <sz val="10"/>
        <rFont val="Arial"/>
        <family val="0"/>
      </rPr>
      <t>c (kHz)</t>
    </r>
  </si>
  <si>
    <r>
      <t>f</t>
    </r>
    <r>
      <rPr>
        <sz val="10"/>
        <rFont val="Arial"/>
        <family val="0"/>
      </rPr>
      <t>s (kHz)</t>
    </r>
  </si>
  <si>
    <t>RZ2 (kOhms)</t>
  </si>
  <si>
    <t>CZ2 (pFarads)</t>
  </si>
  <si>
    <t>CP1 (pFarads)</t>
  </si>
  <si>
    <t>RZ3 (kOhms)</t>
  </si>
  <si>
    <t xml:space="preserve">  R1&gt;&gt;RZ3</t>
  </si>
  <si>
    <t xml:space="preserve">  zsf is zero scale factor = 0.6 </t>
  </si>
  <si>
    <t>Part number</t>
  </si>
  <si>
    <t>SP6132/H</t>
  </si>
  <si>
    <t>SP6133</t>
  </si>
  <si>
    <t>SP6134/H</t>
  </si>
  <si>
    <t>SP6136</t>
  </si>
  <si>
    <t>SP6137</t>
  </si>
  <si>
    <t>SP6138</t>
  </si>
  <si>
    <t>SP6139</t>
  </si>
  <si>
    <t xml:space="preserve">Vramp </t>
  </si>
  <si>
    <t xml:space="preserve">Amplitude </t>
  </si>
  <si>
    <t>Sipex Part</t>
  </si>
  <si>
    <t>Selection</t>
  </si>
  <si>
    <t>Ramp Amplitude (V)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</si>
</sst>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0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2" fontId="0" fillId="2" borderId="3" xfId="0" applyNumberFormat="1" applyFill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right"/>
    </xf>
    <xf numFmtId="0" fontId="7" fillId="0" borderId="0" xfId="0" applyFont="1" applyAlignment="1">
      <alignment horizontal="left"/>
    </xf>
    <xf numFmtId="0" fontId="0" fillId="3" borderId="3" xfId="0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6.wmf" /><Relationship Id="rId5" Type="http://schemas.openxmlformats.org/officeDocument/2006/relationships/image" Target="../media/image5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49</xdr:row>
      <xdr:rowOff>66675</xdr:rowOff>
    </xdr:from>
    <xdr:to>
      <xdr:col>5</xdr:col>
      <xdr:colOff>257175</xdr:colOff>
      <xdr:row>51</xdr:row>
      <xdr:rowOff>38100</xdr:rowOff>
    </xdr:to>
    <xdr:sp>
      <xdr:nvSpPr>
        <xdr:cNvPr id="1" name="Rectangle 92"/>
        <xdr:cNvSpPr>
          <a:spLocks/>
        </xdr:cNvSpPr>
      </xdr:nvSpPr>
      <xdr:spPr>
        <a:xfrm>
          <a:off x="3352800" y="10763250"/>
          <a:ext cx="581025" cy="3524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1</xdr:row>
      <xdr:rowOff>28575</xdr:rowOff>
    </xdr:from>
    <xdr:to>
      <xdr:col>9</xdr:col>
      <xdr:colOff>1866900</xdr:colOff>
      <xdr:row>6</xdr:row>
      <xdr:rowOff>19050</xdr:rowOff>
    </xdr:to>
    <xdr:sp>
      <xdr:nvSpPr>
        <xdr:cNvPr id="2" name="TextBox 46"/>
        <xdr:cNvSpPr txBox="1">
          <a:spLocks noChangeArrowheads="1"/>
        </xdr:cNvSpPr>
      </xdr:nvSpPr>
      <xdr:spPr>
        <a:xfrm>
          <a:off x="6962775" y="647700"/>
          <a:ext cx="1276350" cy="866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that Yellow boxes are information inputs…  remaining info is calculated.  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28575</xdr:colOff>
      <xdr:row>0</xdr:row>
      <xdr:rowOff>552450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</xdr:row>
      <xdr:rowOff>133350</xdr:rowOff>
    </xdr:from>
    <xdr:to>
      <xdr:col>9</xdr:col>
      <xdr:colOff>400050</xdr:colOff>
      <xdr:row>8</xdr:row>
      <xdr:rowOff>104775</xdr:rowOff>
    </xdr:to>
    <xdr:grpSp>
      <xdr:nvGrpSpPr>
        <xdr:cNvPr id="4" name="Group 83"/>
        <xdr:cNvGrpSpPr>
          <a:grpSpLocks/>
        </xdr:cNvGrpSpPr>
      </xdr:nvGrpSpPr>
      <xdr:grpSpPr>
        <a:xfrm>
          <a:off x="2952750" y="752475"/>
          <a:ext cx="3819525" cy="1171575"/>
          <a:chOff x="346" y="79"/>
          <a:chExt cx="369" cy="123"/>
        </a:xfrm>
        <a:solidFill>
          <a:srgbClr val="FFFFFF"/>
        </a:solidFill>
      </xdr:grpSpPr>
      <xdr:sp>
        <xdr:nvSpPr>
          <xdr:cNvPr id="5" name="TextBox 48"/>
          <xdr:cNvSpPr txBox="1">
            <a:spLocks noChangeArrowheads="1"/>
          </xdr:cNvSpPr>
        </xdr:nvSpPr>
        <xdr:spPr>
          <a:xfrm>
            <a:off x="346" y="79"/>
            <a:ext cx="36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System response from the input of the Modulator to the output of the power stage is called “Open-Loop Response”. The LC output filter gives rise to a “Double-Pole” that has a -180 degrees phase shift. Double-Pole frequency f</a:t>
            </a:r>
            <a:r>
              <a:rPr lang="en-US" cap="none" sz="600" b="0" i="0" u="none" baseline="0">
                <a:latin typeface="Arial"/>
                <a:ea typeface="Arial"/>
                <a:cs typeface="Arial"/>
              </a:rPr>
              <a:t>LC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is given by:
</a:t>
            </a:r>
          </a:p>
        </xdr:txBody>
      </xdr:sp>
    </xdr:grpSp>
    <xdr:clientData/>
  </xdr:twoCellAnchor>
  <xdr:twoCellAnchor>
    <xdr:from>
      <xdr:col>4</xdr:col>
      <xdr:colOff>57150</xdr:colOff>
      <xdr:row>8</xdr:row>
      <xdr:rowOff>161925</xdr:rowOff>
    </xdr:from>
    <xdr:to>
      <xdr:col>9</xdr:col>
      <xdr:colOff>723900</xdr:colOff>
      <xdr:row>12</xdr:row>
      <xdr:rowOff>0</xdr:rowOff>
    </xdr:to>
    <xdr:grpSp>
      <xdr:nvGrpSpPr>
        <xdr:cNvPr id="7" name="Group 84"/>
        <xdr:cNvGrpSpPr>
          <a:grpSpLocks/>
        </xdr:cNvGrpSpPr>
      </xdr:nvGrpSpPr>
      <xdr:grpSpPr>
        <a:xfrm>
          <a:off x="3124200" y="1981200"/>
          <a:ext cx="3971925" cy="971550"/>
          <a:chOff x="382" y="220"/>
          <a:chExt cx="385" cy="75"/>
        </a:xfrm>
        <a:solidFill>
          <a:srgbClr val="FFFFFF"/>
        </a:solidFill>
      </xdr:grpSpPr>
      <xdr:sp>
        <xdr:nvSpPr>
          <xdr:cNvPr id="8" name="TextBox 50"/>
          <xdr:cNvSpPr txBox="1">
            <a:spLocks noChangeArrowheads="1"/>
          </xdr:cNvSpPr>
        </xdr:nvSpPr>
        <xdr:spPr>
          <a:xfrm>
            <a:off x="382" y="220"/>
            <a:ext cx="385" cy="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The ESR of output capacitor C gives rise to a “ZERO” that has a +90 degree phase shift. ESR ZERO frequency f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ESR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is given by:</a:t>
            </a:r>
          </a:p>
        </xdr:txBody>
      </xdr:sp>
    </xdr:grpSp>
    <xdr:clientData/>
  </xdr:twoCellAnchor>
  <xdr:twoCellAnchor>
    <xdr:from>
      <xdr:col>2</xdr:col>
      <xdr:colOff>76200</xdr:colOff>
      <xdr:row>5</xdr:row>
      <xdr:rowOff>104775</xdr:rowOff>
    </xdr:from>
    <xdr:to>
      <xdr:col>4</xdr:col>
      <xdr:colOff>600075</xdr:colOff>
      <xdr:row>6</xdr:row>
      <xdr:rowOff>142875</xdr:rowOff>
    </xdr:to>
    <xdr:sp>
      <xdr:nvSpPr>
        <xdr:cNvPr id="10" name="Line 52"/>
        <xdr:cNvSpPr>
          <a:spLocks/>
        </xdr:cNvSpPr>
      </xdr:nvSpPr>
      <xdr:spPr>
        <a:xfrm flipH="1" flipV="1">
          <a:off x="1704975" y="1371600"/>
          <a:ext cx="1962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171450</xdr:rowOff>
    </xdr:from>
    <xdr:to>
      <xdr:col>5</xdr:col>
      <xdr:colOff>257175</xdr:colOff>
      <xdr:row>11</xdr:row>
      <xdr:rowOff>38100</xdr:rowOff>
    </xdr:to>
    <xdr:sp>
      <xdr:nvSpPr>
        <xdr:cNvPr id="11" name="Line 53"/>
        <xdr:cNvSpPr>
          <a:spLocks/>
        </xdr:cNvSpPr>
      </xdr:nvSpPr>
      <xdr:spPr>
        <a:xfrm flipH="1" flipV="1">
          <a:off x="1647825" y="2343150"/>
          <a:ext cx="2286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13</xdr:row>
      <xdr:rowOff>28575</xdr:rowOff>
    </xdr:from>
    <xdr:to>
      <xdr:col>9</xdr:col>
      <xdr:colOff>1447800</xdr:colOff>
      <xdr:row>18</xdr:row>
      <xdr:rowOff>200025</xdr:rowOff>
    </xdr:to>
    <xdr:grpSp>
      <xdr:nvGrpSpPr>
        <xdr:cNvPr id="12" name="Group 85"/>
        <xdr:cNvGrpSpPr>
          <a:grpSpLocks/>
        </xdr:cNvGrpSpPr>
      </xdr:nvGrpSpPr>
      <xdr:grpSpPr>
        <a:xfrm>
          <a:off x="3876675" y="3171825"/>
          <a:ext cx="3943350" cy="1133475"/>
          <a:chOff x="455" y="304"/>
          <a:chExt cx="382" cy="101"/>
        </a:xfrm>
        <a:solidFill>
          <a:srgbClr val="FFFFFF"/>
        </a:solidFill>
      </xdr:grpSpPr>
      <xdr:sp>
        <xdr:nvSpPr>
          <xdr:cNvPr id="13" name="TextBox 55"/>
          <xdr:cNvSpPr txBox="1">
            <a:spLocks noChangeArrowheads="1"/>
          </xdr:cNvSpPr>
        </xdr:nvSpPr>
        <xdr:spPr>
          <a:xfrm>
            <a:off x="455" y="304"/>
            <a:ext cx="382" cy="1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Place the second zero at 60% of output filter’s double-pole frequency and solve for CZ3: </a:t>
            </a:r>
          </a:p>
        </xdr:txBody>
      </xdr:sp>
    </xdr:grp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361950</xdr:colOff>
      <xdr:row>15</xdr:row>
      <xdr:rowOff>114300</xdr:rowOff>
    </xdr:to>
    <xdr:sp>
      <xdr:nvSpPr>
        <xdr:cNvPr id="15" name="Line 56"/>
        <xdr:cNvSpPr>
          <a:spLocks/>
        </xdr:cNvSpPr>
      </xdr:nvSpPr>
      <xdr:spPr>
        <a:xfrm flipH="1" flipV="1">
          <a:off x="1647825" y="3248025"/>
          <a:ext cx="23907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9</xdr:col>
      <xdr:colOff>504825</xdr:colOff>
      <xdr:row>34</xdr:row>
      <xdr:rowOff>0</xdr:rowOff>
    </xdr:to>
    <xdr:grpSp>
      <xdr:nvGrpSpPr>
        <xdr:cNvPr id="16" name="Group 86"/>
        <xdr:cNvGrpSpPr>
          <a:grpSpLocks/>
        </xdr:cNvGrpSpPr>
      </xdr:nvGrpSpPr>
      <xdr:grpSpPr>
        <a:xfrm>
          <a:off x="3362325" y="6143625"/>
          <a:ext cx="3514725" cy="1038225"/>
          <a:chOff x="389" y="414"/>
          <a:chExt cx="337" cy="106"/>
        </a:xfrm>
        <a:solidFill>
          <a:srgbClr val="FFFFFF"/>
        </a:solidFill>
      </xdr:grpSpPr>
      <xdr:sp>
        <xdr:nvSpPr>
          <xdr:cNvPr id="17" name="Rectangle 57"/>
          <xdr:cNvSpPr>
            <a:spLocks/>
          </xdr:cNvSpPr>
        </xdr:nvSpPr>
        <xdr:spPr>
          <a:xfrm>
            <a:off x="389" y="414"/>
            <a:ext cx="337" cy="1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 set 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 to the desired value use the following equation and calculate RZ2 from:
</a:t>
            </a:r>
          </a:p>
        </xdr:txBody>
      </xdr:sp>
    </xdr:grpSp>
    <xdr:clientData/>
  </xdr:twoCellAnchor>
  <xdr:twoCellAnchor>
    <xdr:from>
      <xdr:col>4</xdr:col>
      <xdr:colOff>142875</xdr:colOff>
      <xdr:row>35</xdr:row>
      <xdr:rowOff>0</xdr:rowOff>
    </xdr:from>
    <xdr:to>
      <xdr:col>9</xdr:col>
      <xdr:colOff>352425</xdr:colOff>
      <xdr:row>37</xdr:row>
      <xdr:rowOff>0</xdr:rowOff>
    </xdr:to>
    <xdr:grpSp>
      <xdr:nvGrpSpPr>
        <xdr:cNvPr id="19" name="Group 87"/>
        <xdr:cNvGrpSpPr>
          <a:grpSpLocks/>
        </xdr:cNvGrpSpPr>
      </xdr:nvGrpSpPr>
      <xdr:grpSpPr>
        <a:xfrm>
          <a:off x="3209925" y="7343775"/>
          <a:ext cx="3514725" cy="1085850"/>
          <a:chOff x="373" y="537"/>
          <a:chExt cx="337" cy="114"/>
        </a:xfrm>
        <a:solidFill>
          <a:srgbClr val="FFFFFF"/>
        </a:solidFill>
      </xdr:grpSpPr>
      <xdr:sp>
        <xdr:nvSpPr>
          <xdr:cNvPr id="20" name="Rectangle 61"/>
          <xdr:cNvSpPr>
            <a:spLocks/>
          </xdr:cNvSpPr>
        </xdr:nvSpPr>
        <xdr:spPr>
          <a:xfrm>
            <a:off x="373" y="537"/>
            <a:ext cx="337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Set the first zero to coincide with the second zero and calculate CZ2 from:
</a:t>
            </a:r>
          </a:p>
        </xdr:txBody>
      </xdr:sp>
    </xdr:grpSp>
    <xdr:clientData/>
  </xdr:twoCellAnchor>
  <xdr:twoCellAnchor>
    <xdr:from>
      <xdr:col>2</xdr:col>
      <xdr:colOff>38100</xdr:colOff>
      <xdr:row>29</xdr:row>
      <xdr:rowOff>95250</xdr:rowOff>
    </xdr:from>
    <xdr:to>
      <xdr:col>4</xdr:col>
      <xdr:colOff>523875</xdr:colOff>
      <xdr:row>31</xdr:row>
      <xdr:rowOff>152400</xdr:rowOff>
    </xdr:to>
    <xdr:sp>
      <xdr:nvSpPr>
        <xdr:cNvPr id="22" name="Line 63"/>
        <xdr:cNvSpPr>
          <a:spLocks/>
        </xdr:cNvSpPr>
      </xdr:nvSpPr>
      <xdr:spPr>
        <a:xfrm flipH="1" flipV="1">
          <a:off x="1666875" y="6467475"/>
          <a:ext cx="1924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34</xdr:row>
      <xdr:rowOff>76200</xdr:rowOff>
    </xdr:from>
    <xdr:to>
      <xdr:col>5</xdr:col>
      <xdr:colOff>85725</xdr:colOff>
      <xdr:row>35</xdr:row>
      <xdr:rowOff>504825</xdr:rowOff>
    </xdr:to>
    <xdr:sp>
      <xdr:nvSpPr>
        <xdr:cNvPr id="23" name="Line 68"/>
        <xdr:cNvSpPr>
          <a:spLocks/>
        </xdr:cNvSpPr>
      </xdr:nvSpPr>
      <xdr:spPr>
        <a:xfrm flipH="1" flipV="1">
          <a:off x="1704975" y="7258050"/>
          <a:ext cx="2057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37</xdr:row>
      <xdr:rowOff>123825</xdr:rowOff>
    </xdr:from>
    <xdr:to>
      <xdr:col>9</xdr:col>
      <xdr:colOff>504825</xdr:colOff>
      <xdr:row>40</xdr:row>
      <xdr:rowOff>285750</xdr:rowOff>
    </xdr:to>
    <xdr:grpSp>
      <xdr:nvGrpSpPr>
        <xdr:cNvPr id="24" name="Group 88"/>
        <xdr:cNvGrpSpPr>
          <a:grpSpLocks/>
        </xdr:cNvGrpSpPr>
      </xdr:nvGrpSpPr>
      <xdr:grpSpPr>
        <a:xfrm>
          <a:off x="3305175" y="8553450"/>
          <a:ext cx="3571875" cy="819150"/>
          <a:chOff x="383" y="664"/>
          <a:chExt cx="343" cy="86"/>
        </a:xfrm>
        <a:solidFill>
          <a:srgbClr val="FFFFFF"/>
        </a:solidFill>
      </xdr:grpSpPr>
      <xdr:sp>
        <xdr:nvSpPr>
          <xdr:cNvPr id="25" name="TextBox 69"/>
          <xdr:cNvSpPr txBox="1">
            <a:spLocks noChangeArrowheads="1"/>
          </xdr:cNvSpPr>
        </xdr:nvSpPr>
        <xdr:spPr>
          <a:xfrm>
            <a:off x="383" y="664"/>
            <a:ext cx="343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Set the first pole at switching frequency of the converter 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 and solve for CP1:</a:t>
            </a:r>
          </a:p>
        </xdr:txBody>
      </xdr:sp>
    </xdr:grpSp>
    <xdr:clientData/>
  </xdr:twoCellAnchor>
  <xdr:twoCellAnchor>
    <xdr:from>
      <xdr:col>2</xdr:col>
      <xdr:colOff>57150</xdr:colOff>
      <xdr:row>38</xdr:row>
      <xdr:rowOff>152400</xdr:rowOff>
    </xdr:from>
    <xdr:to>
      <xdr:col>4</xdr:col>
      <xdr:colOff>485775</xdr:colOff>
      <xdr:row>40</xdr:row>
      <xdr:rowOff>9525</xdr:rowOff>
    </xdr:to>
    <xdr:sp>
      <xdr:nvSpPr>
        <xdr:cNvPr id="27" name="Line 71"/>
        <xdr:cNvSpPr>
          <a:spLocks/>
        </xdr:cNvSpPr>
      </xdr:nvSpPr>
      <xdr:spPr>
        <a:xfrm flipH="1" flipV="1">
          <a:off x="1685925" y="8743950"/>
          <a:ext cx="1866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41</xdr:row>
      <xdr:rowOff>0</xdr:rowOff>
    </xdr:from>
    <xdr:to>
      <xdr:col>7</xdr:col>
      <xdr:colOff>352425</xdr:colOff>
      <xdr:row>45</xdr:row>
      <xdr:rowOff>19050</xdr:rowOff>
    </xdr:to>
    <xdr:grpSp>
      <xdr:nvGrpSpPr>
        <xdr:cNvPr id="28" name="Group 89"/>
        <xdr:cNvGrpSpPr>
          <a:grpSpLocks/>
        </xdr:cNvGrpSpPr>
      </xdr:nvGrpSpPr>
      <xdr:grpSpPr>
        <a:xfrm>
          <a:off x="2419350" y="9458325"/>
          <a:ext cx="3086100" cy="666750"/>
          <a:chOff x="254" y="752"/>
          <a:chExt cx="292" cy="70"/>
        </a:xfrm>
        <a:solidFill>
          <a:srgbClr val="FFFFFF"/>
        </a:solidFill>
      </xdr:grpSpPr>
      <xdr:sp>
        <xdr:nvSpPr>
          <xdr:cNvPr id="29" name="TextBox 72"/>
          <xdr:cNvSpPr txBox="1">
            <a:spLocks noChangeArrowheads="1"/>
          </xdr:cNvSpPr>
        </xdr:nvSpPr>
        <xdr:spPr>
          <a:xfrm>
            <a:off x="254" y="752"/>
            <a:ext cx="292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Set the second pole also at fs and solve for RZ3
</a:t>
            </a:r>
          </a:p>
        </xdr:txBody>
      </xdr:sp>
    </xdr:grpSp>
    <xdr:clientData/>
  </xdr:twoCellAnchor>
  <xdr:twoCellAnchor>
    <xdr:from>
      <xdr:col>2</xdr:col>
      <xdr:colOff>19050</xdr:colOff>
      <xdr:row>41</xdr:row>
      <xdr:rowOff>133350</xdr:rowOff>
    </xdr:from>
    <xdr:to>
      <xdr:col>3</xdr:col>
      <xdr:colOff>285750</xdr:colOff>
      <xdr:row>42</xdr:row>
      <xdr:rowOff>95250</xdr:rowOff>
    </xdr:to>
    <xdr:sp>
      <xdr:nvSpPr>
        <xdr:cNvPr id="31" name="Line 74"/>
        <xdr:cNvSpPr>
          <a:spLocks/>
        </xdr:cNvSpPr>
      </xdr:nvSpPr>
      <xdr:spPr>
        <a:xfrm flipH="1" flipV="1">
          <a:off x="1647825" y="9591675"/>
          <a:ext cx="1095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57150</xdr:rowOff>
    </xdr:from>
    <xdr:to>
      <xdr:col>5</xdr:col>
      <xdr:colOff>304800</xdr:colOff>
      <xdr:row>73</xdr:row>
      <xdr:rowOff>76200</xdr:rowOff>
    </xdr:to>
    <xdr:grpSp>
      <xdr:nvGrpSpPr>
        <xdr:cNvPr id="32" name="Group 78"/>
        <xdr:cNvGrpSpPr>
          <a:grpSpLocks/>
        </xdr:cNvGrpSpPr>
      </xdr:nvGrpSpPr>
      <xdr:grpSpPr>
        <a:xfrm>
          <a:off x="0" y="12925425"/>
          <a:ext cx="3981450" cy="1800225"/>
          <a:chOff x="431" y="890"/>
          <a:chExt cx="538" cy="203"/>
        </a:xfrm>
        <a:solidFill>
          <a:srgbClr val="FFFFFF"/>
        </a:solidFill>
      </xdr:grpSpPr>
      <xdr:sp>
        <xdr:nvSpPr>
          <xdr:cNvPr id="33" name="Rectangle 77"/>
          <xdr:cNvSpPr>
            <a:spLocks/>
          </xdr:cNvSpPr>
        </xdr:nvSpPr>
        <xdr:spPr>
          <a:xfrm>
            <a:off x="431" y="890"/>
            <a:ext cx="538" cy="2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4" name="Picture 7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" y="895"/>
            <a:ext cx="438" cy="1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438150</xdr:colOff>
      <xdr:row>60</xdr:row>
      <xdr:rowOff>19050</xdr:rowOff>
    </xdr:from>
    <xdr:to>
      <xdr:col>9</xdr:col>
      <xdr:colOff>1981200</xdr:colOff>
      <xdr:row>87</xdr:row>
      <xdr:rowOff>133350</xdr:rowOff>
    </xdr:to>
    <xdr:grpSp>
      <xdr:nvGrpSpPr>
        <xdr:cNvPr id="35" name="Group 82"/>
        <xdr:cNvGrpSpPr>
          <a:grpSpLocks/>
        </xdr:cNvGrpSpPr>
      </xdr:nvGrpSpPr>
      <xdr:grpSpPr>
        <a:xfrm>
          <a:off x="4114800" y="12563475"/>
          <a:ext cx="4238625" cy="4486275"/>
          <a:chOff x="350" y="1203"/>
          <a:chExt cx="569" cy="461"/>
        </a:xfrm>
        <a:solidFill>
          <a:srgbClr val="FFFFFF"/>
        </a:solidFill>
      </xdr:grpSpPr>
      <xdr:sp>
        <xdr:nvSpPr>
          <xdr:cNvPr id="36" name="Rectangle 79"/>
          <xdr:cNvSpPr>
            <a:spLocks/>
          </xdr:cNvSpPr>
        </xdr:nvSpPr>
        <xdr:spPr>
          <a:xfrm>
            <a:off x="350" y="1203"/>
            <a:ext cx="569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7" name="Picture 8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5" y="1217"/>
            <a:ext cx="539" cy="4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47625</xdr:colOff>
      <xdr:row>15</xdr:row>
      <xdr:rowOff>152400</xdr:rowOff>
    </xdr:from>
    <xdr:to>
      <xdr:col>4</xdr:col>
      <xdr:colOff>457200</xdr:colOff>
      <xdr:row>17</xdr:row>
      <xdr:rowOff>219075</xdr:rowOff>
    </xdr:to>
    <xdr:sp>
      <xdr:nvSpPr>
        <xdr:cNvPr id="38" name="TextBox 90"/>
        <xdr:cNvSpPr txBox="1">
          <a:spLocks noChangeArrowheads="1"/>
        </xdr:cNvSpPr>
      </xdr:nvSpPr>
      <xdr:spPr>
        <a:xfrm>
          <a:off x="1676400" y="3619500"/>
          <a:ext cx="1847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 is typically set at 1/5 to 1/10 of switching frequency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 </a:t>
          </a:r>
        </a:p>
      </xdr:txBody>
    </xdr:sp>
    <xdr:clientData/>
  </xdr:twoCellAnchor>
  <xdr:twoCellAnchor>
    <xdr:from>
      <xdr:col>0</xdr:col>
      <xdr:colOff>409575</xdr:colOff>
      <xdr:row>49</xdr:row>
      <xdr:rowOff>66675</xdr:rowOff>
    </xdr:from>
    <xdr:to>
      <xdr:col>7</xdr:col>
      <xdr:colOff>342900</xdr:colOff>
      <xdr:row>60</xdr:row>
      <xdr:rowOff>142875</xdr:rowOff>
    </xdr:to>
    <xdr:pic>
      <xdr:nvPicPr>
        <xdr:cNvPr id="39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0763250"/>
          <a:ext cx="50863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workbookViewId="0" topLeftCell="A1">
      <selection activeCell="H20" sqref="H20"/>
    </sheetView>
  </sheetViews>
  <sheetFormatPr defaultColWidth="9.140625" defaultRowHeight="12.75"/>
  <cols>
    <col min="1" max="1" width="15.28125" style="1" customWidth="1"/>
    <col min="3" max="3" width="12.421875" style="0" customWidth="1"/>
    <col min="6" max="6" width="13.7109375" style="0" customWidth="1"/>
    <col min="7" max="7" width="8.421875" style="0" customWidth="1"/>
    <col min="10" max="10" width="31.421875" style="1" customWidth="1"/>
  </cols>
  <sheetData>
    <row r="1" ht="48.75" customHeight="1">
      <c r="B1" s="17" t="s">
        <v>3</v>
      </c>
    </row>
    <row r="2" ht="12.75"/>
    <row r="3" ht="12.75">
      <c r="H3" s="7"/>
    </row>
    <row r="4" spans="1:2" ht="12.75">
      <c r="A4" s="1" t="s">
        <v>4</v>
      </c>
      <c r="B4" s="3">
        <v>2.2</v>
      </c>
    </row>
    <row r="5" spans="1:8" ht="12.75">
      <c r="A5" s="1" t="s">
        <v>5</v>
      </c>
      <c r="B5" s="4">
        <v>22</v>
      </c>
      <c r="H5" s="7"/>
    </row>
    <row r="6" spans="1:2" ht="18">
      <c r="A6" s="8" t="s">
        <v>6</v>
      </c>
      <c r="B6" s="18">
        <f>1/((2*3.141592653589*((B4*10^-6*B5*10^-6)^0.5))*10^3)</f>
        <v>22.876914592954428</v>
      </c>
    </row>
    <row r="7" spans="2:6" ht="12.75">
      <c r="B7" s="1"/>
      <c r="F7" s="7"/>
    </row>
    <row r="8" ht="12.75"/>
    <row r="9" spans="1:2" ht="27.75" customHeight="1">
      <c r="A9" s="1" t="s">
        <v>7</v>
      </c>
      <c r="B9" s="4">
        <v>3</v>
      </c>
    </row>
    <row r="10" spans="1:2" ht="36">
      <c r="A10" s="8" t="s">
        <v>8</v>
      </c>
      <c r="B10" s="18">
        <f>1/((2*3.141592653589*B5*10^-6*B9*10^-3)*10^6)</f>
        <v>2.411438531695993</v>
      </c>
    </row>
    <row r="11" ht="12.75"/>
    <row r="12" spans="1:3" ht="12.75">
      <c r="A12" s="1" t="s">
        <v>9</v>
      </c>
      <c r="B12" s="3">
        <v>68.1</v>
      </c>
      <c r="C12" t="s">
        <v>17</v>
      </c>
    </row>
    <row r="13" spans="1:3" ht="15">
      <c r="A13" s="1" t="s">
        <v>0</v>
      </c>
      <c r="B13" s="19">
        <v>0.6</v>
      </c>
      <c r="C13" s="25" t="s">
        <v>18</v>
      </c>
    </row>
    <row r="14" spans="1:2" ht="12.75">
      <c r="A14" s="1" t="s">
        <v>10</v>
      </c>
      <c r="B14" s="20">
        <f>10^12*(1/(B13*B12*10^3*(1/((B4*10^-6*B5*10^-6)^0.5))))</f>
        <v>170.2645827795016</v>
      </c>
    </row>
    <row r="15" ht="12.75"/>
    <row r="16" ht="12.75"/>
    <row r="17" spans="1:3" ht="18.75">
      <c r="A17" s="10" t="s">
        <v>11</v>
      </c>
      <c r="B17" s="4">
        <v>100</v>
      </c>
      <c r="C17" s="9"/>
    </row>
    <row r="18" spans="1:2" ht="18.75">
      <c r="A18" s="10" t="s">
        <v>12</v>
      </c>
      <c r="B18" s="4">
        <v>900</v>
      </c>
    </row>
    <row r="19" spans="1:2" ht="18.75">
      <c r="A19" s="10"/>
      <c r="B19" s="10"/>
    </row>
    <row r="20" spans="1:4" ht="27">
      <c r="A20" s="10"/>
      <c r="B20" s="10"/>
      <c r="C20" s="37" t="s">
        <v>31</v>
      </c>
      <c r="D20" s="38" t="s">
        <v>19</v>
      </c>
    </row>
    <row r="21" spans="2:4" ht="15" customHeight="1">
      <c r="B21" s="10"/>
      <c r="C21" s="35">
        <v>1</v>
      </c>
      <c r="D21" s="32" t="s">
        <v>21</v>
      </c>
    </row>
    <row r="22" spans="1:4" ht="15" customHeight="1">
      <c r="A22" s="28" t="s">
        <v>27</v>
      </c>
      <c r="B22" s="10"/>
      <c r="C22" s="35">
        <v>1</v>
      </c>
      <c r="D22" s="33" t="s">
        <v>23</v>
      </c>
    </row>
    <row r="23" spans="1:4" ht="15" customHeight="1">
      <c r="A23" s="29" t="s">
        <v>28</v>
      </c>
      <c r="B23" s="10"/>
      <c r="C23" s="35">
        <v>1</v>
      </c>
      <c r="D23" s="33" t="s">
        <v>25</v>
      </c>
    </row>
    <row r="24" spans="1:4" ht="15" customHeight="1">
      <c r="A24" s="29" t="s">
        <v>29</v>
      </c>
      <c r="B24" s="10"/>
      <c r="C24" s="35">
        <v>1.1</v>
      </c>
      <c r="D24" s="32" t="s">
        <v>20</v>
      </c>
    </row>
    <row r="25" spans="1:4" ht="15" customHeight="1">
      <c r="A25" s="30" t="s">
        <v>30</v>
      </c>
      <c r="B25" s="31" t="s">
        <v>21</v>
      </c>
      <c r="C25" s="35">
        <v>1.1</v>
      </c>
      <c r="D25" s="32" t="s">
        <v>22</v>
      </c>
    </row>
    <row r="26" spans="1:4" ht="15" customHeight="1">
      <c r="A26" s="27"/>
      <c r="C26" s="35">
        <v>1.1</v>
      </c>
      <c r="D26" s="33" t="s">
        <v>24</v>
      </c>
    </row>
    <row r="27" spans="3:4" ht="15" customHeight="1">
      <c r="C27" s="36">
        <v>1.1</v>
      </c>
      <c r="D27" s="34" t="s">
        <v>26</v>
      </c>
    </row>
    <row r="28" spans="1:2" ht="15" customHeight="1">
      <c r="A28" s="1" t="s">
        <v>1</v>
      </c>
      <c r="B28" s="21">
        <f>IF(OR(B25=D21,B25=D22,B25=D23),1,1.1)</f>
        <v>1</v>
      </c>
    </row>
    <row r="29" spans="1:2" ht="12.75">
      <c r="A29" s="1" t="s">
        <v>2</v>
      </c>
      <c r="B29" s="4">
        <v>12</v>
      </c>
    </row>
    <row r="30" spans="1:2" ht="12.75">
      <c r="A30" s="1" t="s">
        <v>13</v>
      </c>
      <c r="B30" s="18">
        <f>10^9*(B28/B29)*(((2*3.141592653589*B17*10^3)^2*B4*10^-6*B5*10^-6+1)/(2*3.141592653589*B17*10^3*B14))</f>
        <v>15.662959081702052</v>
      </c>
    </row>
    <row r="31" ht="12.75"/>
    <row r="32" ht="12.75"/>
    <row r="33" ht="12.75">
      <c r="A33"/>
    </row>
    <row r="34" ht="12.75">
      <c r="A34"/>
    </row>
    <row r="35" spans="1:9" ht="12.75">
      <c r="A35" s="1" t="s">
        <v>14</v>
      </c>
      <c r="B35" s="21">
        <f>10^9*1/(B13*B30*(1/((B4*10^-6*B5*10^-6)^0.5)))</f>
        <v>740.2827286211656</v>
      </c>
      <c r="G35" s="5"/>
      <c r="I35" s="1"/>
    </row>
    <row r="36" spans="7:10" ht="72.75" customHeight="1">
      <c r="G36" s="2"/>
      <c r="I36" s="2"/>
      <c r="J36" s="6"/>
    </row>
    <row r="37" ht="12.75">
      <c r="B37" s="2"/>
    </row>
    <row r="38" spans="2:7" ht="12.75">
      <c r="B38" s="2"/>
      <c r="G38" s="2"/>
    </row>
    <row r="39" spans="1:2" ht="12.75">
      <c r="A39" s="1" t="s">
        <v>15</v>
      </c>
      <c r="B39" s="21">
        <f>10^9/(2*3.141592653589*B30*B18*10^3)</f>
        <v>11.29025650487044</v>
      </c>
    </row>
    <row r="40" spans="2:9" ht="26.25" customHeight="1">
      <c r="B40" s="2"/>
      <c r="G40" s="5"/>
      <c r="I40" s="1"/>
    </row>
    <row r="41" spans="2:10" ht="29.25" customHeight="1">
      <c r="B41" s="2"/>
      <c r="G41" s="2"/>
      <c r="I41" s="2"/>
      <c r="J41" s="6"/>
    </row>
    <row r="42" spans="1:2" ht="12.75">
      <c r="A42" s="1" t="s">
        <v>16</v>
      </c>
      <c r="B42" s="2">
        <f>10^9/(2*3.141592653589*B14*B18*10^3)</f>
        <v>1.0386119225201307</v>
      </c>
    </row>
    <row r="43" ht="12.75"/>
    <row r="44" ht="12.75"/>
    <row r="45" ht="12.75"/>
    <row r="46" ht="12.75"/>
    <row r="48" ht="12.75">
      <c r="J48"/>
    </row>
    <row r="49" ht="8.25" customHeight="1">
      <c r="J49"/>
    </row>
    <row r="50" spans="6:10" ht="17.25" customHeight="1">
      <c r="F50" s="24" t="str">
        <f>CONCATENATE(ROUND(B42,2)," pF")</f>
        <v>1.04 pF</v>
      </c>
      <c r="J50"/>
    </row>
    <row r="51" ht="12.75">
      <c r="F51" s="23"/>
    </row>
    <row r="52" ht="9.75" customHeight="1"/>
    <row r="53" spans="2:10" ht="12.75">
      <c r="B53" s="13" t="str">
        <f>CONCATENATE(ROUND(B14,2)," pF")</f>
        <v>170.26 pF</v>
      </c>
      <c r="C53" s="22" t="str">
        <f>CONCATENATE(ROUND(B42,3)," kOhms")</f>
        <v>1.039 kOhms</v>
      </c>
      <c r="E53" s="12" t="str">
        <f>CONCATENATE(ROUND(B35,1)," pF")</f>
        <v>740.3 pF</v>
      </c>
      <c r="J53"/>
    </row>
    <row r="54" spans="2:10" ht="16.5" customHeight="1">
      <c r="B54" s="11"/>
      <c r="C54" s="16"/>
      <c r="E54" s="11"/>
      <c r="F54" s="13"/>
      <c r="J54"/>
    </row>
    <row r="55" ht="12.75">
      <c r="F55" s="14"/>
    </row>
    <row r="56" ht="12.75">
      <c r="F56" s="26" t="str">
        <f>CONCATENATE(ROUND(B30,1)," kOhms ")</f>
        <v>15.7 kOhms </v>
      </c>
    </row>
    <row r="57" ht="12.75">
      <c r="C57" s="13"/>
    </row>
    <row r="58" ht="12.75">
      <c r="C58" s="14"/>
    </row>
    <row r="59" spans="3:10" ht="12.75">
      <c r="C59" s="15" t="str">
        <f>CONCATENATE(ROUND(B12,4)," kOhms")</f>
        <v>68.1 kOhms</v>
      </c>
      <c r="J59"/>
    </row>
    <row r="60" ht="12.75">
      <c r="J60"/>
    </row>
    <row r="61" ht="12.75">
      <c r="J61"/>
    </row>
  </sheetData>
  <dataValidations count="3">
    <dataValidation type="list" allowBlank="1" showInputMessage="1" showErrorMessage="1" promptTitle="Vramp Amplitude" prompt="Select the Sipex Controller that is being analyzed.  " sqref="B25">
      <formula1>$D$21:$D$27</formula1>
    </dataValidation>
    <dataValidation type="list" allowBlank="1" showInputMessage="1" showErrorMessage="1" promptTitle="   title here" prompt="input message here" sqref="J58">
      <formula1>$J$50:$J$56</formula1>
    </dataValidation>
    <dataValidation allowBlank="1" showErrorMessage="1" promptTitle="Vramp Amplitude" prompt="Select the Sipex Controller that is being analyzed.  " sqref="B28"/>
  </dataValidations>
  <printOptions/>
  <pageMargins left="0.75" right="0.75" top="1" bottom="1" header="0.5" footer="0.5"/>
  <pageSetup horizontalDpi="300" verticalDpi="300" orientation="portrait" scale="56" r:id="rId10"/>
  <rowBreaks count="2" manualBreakCount="2">
    <brk id="47" max="9" man="1"/>
    <brk id="89" max="9" man="1"/>
  </rowBreaks>
  <drawing r:id="rId9"/>
  <legacyDrawing r:id="rId8"/>
  <oleObjects>
    <oleObject progId="Equation.3" shapeId="1614845" r:id="rId1"/>
    <oleObject progId="Equation.3" shapeId="1620158" r:id="rId2"/>
    <oleObject progId="Equation.3" shapeId="1660583" r:id="rId3"/>
    <oleObject progId="Equation.3" shapeId="1787884" r:id="rId4"/>
    <oleObject progId="Equation.3" shapeId="1788261" r:id="rId5"/>
    <oleObject progId="Equation.3" shapeId="1860569" r:id="rId6"/>
    <oleObject progId="Equation.3" shapeId="187332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Semiconductor</dc:creator>
  <cp:keywords/>
  <dc:description/>
  <cp:lastModifiedBy>komalley</cp:lastModifiedBy>
  <cp:lastPrinted>2006-10-06T00:57:49Z</cp:lastPrinted>
  <dcterms:created xsi:type="dcterms:W3CDTF">2001-02-13T19:59:51Z</dcterms:created>
  <dcterms:modified xsi:type="dcterms:W3CDTF">2006-10-13T00:11:36Z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